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iki.makimoto\Downloads\"/>
    </mc:Choice>
  </mc:AlternateContent>
  <xr:revisionPtr revIDLastSave="0" documentId="13_ncr:1_{095B98DF-512B-4540-A010-D714B15E5A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老後資金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3" l="1"/>
  <c r="D18" i="3" s="1"/>
  <c r="E29" i="3"/>
  <c r="E22" i="3"/>
  <c r="C22" i="3"/>
  <c r="C21" i="3"/>
  <c r="C23" i="3" l="1"/>
  <c r="E23" i="3" s="1"/>
  <c r="C29" i="3" s="1"/>
  <c r="E21" i="3" l="1"/>
  <c r="C30" i="3"/>
  <c r="E28" i="3"/>
  <c r="E30" i="3" s="1"/>
</calcChain>
</file>

<file path=xl/sharedStrings.xml><?xml version="1.0" encoding="utf-8"?>
<sst xmlns="http://schemas.openxmlformats.org/spreadsheetml/2006/main" count="41" uniqueCount="41">
  <si>
    <t>STEP.1</t>
  </si>
  <si>
    <t>STEP.2</t>
  </si>
  <si>
    <t>STEP.3</t>
  </si>
  <si>
    <t>まずは、今のお金と、自分のことを入力してみましょう</t>
  </si>
  <si>
    <t>今の年齢</t>
  </si>
  <si>
    <t>固定費(万円)</t>
  </si>
  <si>
    <t>定年</t>
  </si>
  <si>
    <t xml:space="preserve">生活費(万円)
</t>
  </si>
  <si>
    <t>ご結婚の有無</t>
  </si>
  <si>
    <t>既婚</t>
  </si>
  <si>
    <t xml:space="preserve">現在の貯金(万円)
</t>
  </si>
  <si>
    <t>今のお金のシミュレーション結果です。
これが老後資金を考えるうえでの礎になります。</t>
  </si>
  <si>
    <t>想定年収(万円)</t>
  </si>
  <si>
    <t>一年後の貯金合計(万円)</t>
  </si>
  <si>
    <t>年間での出費(万円)</t>
  </si>
  <si>
    <t>定年までの年数</t>
  </si>
  <si>
    <t>年間で貯金できる額
(万円)</t>
  </si>
  <si>
    <t>定年までに貯金できる額
(万円)</t>
  </si>
  <si>
    <t>※退職金は個人差が大きいため、想定に入れていません。</t>
  </si>
  <si>
    <t>2000</t>
  </si>
  <si>
    <t>定年までの貯蓄額(万円)</t>
  </si>
  <si>
    <t>老後資金の不足額</t>
  </si>
  <si>
    <t>月の不足額</t>
  </si>
  <si>
    <t>このシートを参考に、老後資金について考えてみましょう。</t>
  </si>
  <si>
    <t>老後資金への備えシート</t>
    <phoneticPr fontId="11"/>
  </si>
  <si>
    <t>老後、お金に困らないようにするため、資金計画を立てましょう</t>
    <phoneticPr fontId="11"/>
  </si>
  <si>
    <t>使い方</t>
    <phoneticPr fontId="11"/>
  </si>
  <si>
    <t>このシートは、老後資金の計画を立てるものです。</t>
    <phoneticPr fontId="11"/>
  </si>
  <si>
    <t>色の場所に、半角数字を入力してください。自動で金額が予測できます！</t>
    <phoneticPr fontId="11"/>
  </si>
  <si>
    <r>
      <rPr>
        <b/>
        <sz val="12"/>
        <color theme="1"/>
        <rFont val="ＭＳ ゴシック"/>
        <family val="3"/>
        <charset val="128"/>
      </rPr>
      <t>現在の月収</t>
    </r>
    <r>
      <rPr>
        <b/>
        <sz val="12"/>
        <color theme="1"/>
        <rFont val="Arial"/>
        <family val="2"/>
        <scheme val="minor"/>
      </rPr>
      <t>(</t>
    </r>
    <r>
      <rPr>
        <b/>
        <sz val="12"/>
        <color theme="1"/>
        <rFont val="ＭＳ ゴシック"/>
        <family val="3"/>
        <charset val="128"/>
      </rPr>
      <t>万円</t>
    </r>
    <r>
      <rPr>
        <b/>
        <sz val="12"/>
        <color theme="1"/>
        <rFont val="Arial"/>
        <family val="2"/>
        <scheme val="minor"/>
      </rPr>
      <t>)</t>
    </r>
    <phoneticPr fontId="11"/>
  </si>
  <si>
    <t>100</t>
    <phoneticPr fontId="11"/>
  </si>
  <si>
    <t>16</t>
    <phoneticPr fontId="11"/>
  </si>
  <si>
    <t>5</t>
    <phoneticPr fontId="11"/>
  </si>
  <si>
    <t>80</t>
    <phoneticPr fontId="11"/>
  </si>
  <si>
    <r>
      <rPr>
        <b/>
        <sz val="12"/>
        <color rgb="FF434343"/>
        <rFont val="ＭＳ ゴシック"/>
        <family val="3"/>
        <charset val="128"/>
      </rPr>
      <t>老後資金の目標額</t>
    </r>
    <r>
      <rPr>
        <b/>
        <sz val="12"/>
        <color rgb="FF434343"/>
        <rFont val="Arial"/>
        <family val="2"/>
        <scheme val="minor"/>
      </rPr>
      <t>(</t>
    </r>
    <r>
      <rPr>
        <b/>
        <sz val="12"/>
        <color rgb="FF434343"/>
        <rFont val="ＭＳ ゴシック"/>
        <family val="3"/>
        <charset val="128"/>
      </rPr>
      <t>万円</t>
    </r>
    <r>
      <rPr>
        <b/>
        <sz val="12"/>
        <color rgb="FF434343"/>
        <rFont val="Arial"/>
        <family val="2"/>
        <scheme val="minor"/>
      </rPr>
      <t xml:space="preserve">)
</t>
    </r>
    <r>
      <rPr>
        <b/>
        <sz val="12"/>
        <color rgb="FF434343"/>
        <rFont val="ＭＳ ゴシック"/>
        <family val="3"/>
        <charset val="128"/>
      </rPr>
      <t>※あくまで目安です</t>
    </r>
    <phoneticPr fontId="11"/>
  </si>
  <si>
    <r>
      <rPr>
        <b/>
        <sz val="12"/>
        <color theme="1"/>
        <rFont val="ＭＳ ゴシック"/>
        <family val="3"/>
        <charset val="128"/>
      </rPr>
      <t xml:space="preserve">定年後、月にいくら使えるか
</t>
    </r>
    <r>
      <rPr>
        <b/>
        <sz val="12"/>
        <color theme="1"/>
        <rFont val="Arial"/>
        <family val="2"/>
        <scheme val="minor"/>
      </rPr>
      <t>(</t>
    </r>
    <r>
      <rPr>
        <b/>
        <sz val="12"/>
        <color theme="1"/>
        <rFont val="ＭＳ ゴシック"/>
        <family val="3"/>
        <charset val="128"/>
      </rPr>
      <t>万円</t>
    </r>
    <r>
      <rPr>
        <b/>
        <sz val="12"/>
        <color theme="1"/>
        <rFont val="Arial"/>
        <family val="2"/>
        <scheme val="minor"/>
      </rPr>
      <t>)</t>
    </r>
    <phoneticPr fontId="11"/>
  </si>
  <si>
    <r>
      <rPr>
        <b/>
        <sz val="12"/>
        <color rgb="FF434343"/>
        <rFont val="ＭＳ ゴシック"/>
        <family val="3"/>
        <charset val="128"/>
      </rPr>
      <t>定年後の平均支出額</t>
    </r>
    <r>
      <rPr>
        <b/>
        <sz val="12"/>
        <color rgb="FF434343"/>
        <rFont val="Arial"/>
        <family val="2"/>
        <scheme val="minor"/>
      </rPr>
      <t>(</t>
    </r>
    <r>
      <rPr>
        <b/>
        <sz val="12"/>
        <color rgb="FF434343"/>
        <rFont val="ＭＳ ゴシック"/>
        <family val="3"/>
        <charset val="128"/>
      </rPr>
      <t>万円</t>
    </r>
    <r>
      <rPr>
        <b/>
        <sz val="12"/>
        <color rgb="FF434343"/>
        <rFont val="Arial"/>
        <family val="2"/>
        <scheme val="minor"/>
      </rPr>
      <t xml:space="preserve">)
</t>
    </r>
    <r>
      <rPr>
        <b/>
        <sz val="12"/>
        <color rgb="FF434343"/>
        <rFont val="ＭＳ ゴシック"/>
        <family val="3"/>
        <charset val="128"/>
      </rPr>
      <t>※人によって異なります</t>
    </r>
    <phoneticPr fontId="11"/>
  </si>
  <si>
    <r>
      <t xml:space="preserve">ヒント
固定費には、住宅ローンや通信費など、毎月一定額の出費を
生活費には、食費、電気代、ガス代、美容室代など、月の出費の中でも変動するものを
ざっくりで構わないので入力してみましょう
</t>
    </r>
    <r>
      <rPr>
        <sz val="12"/>
        <color rgb="FFFF0000"/>
        <rFont val="ＭＳ ゴシック"/>
        <family val="3"/>
        <charset val="128"/>
      </rPr>
      <t>固定費＋生活費＝月の出費総額</t>
    </r>
    <r>
      <rPr>
        <sz val="12"/>
        <color theme="1"/>
        <rFont val="ＭＳ ゴシック"/>
        <family val="3"/>
        <charset val="128"/>
      </rPr>
      <t>になるようにしてみましょう！</t>
    </r>
    <phoneticPr fontId="11"/>
  </si>
  <si>
    <r>
      <rPr>
        <b/>
        <sz val="12"/>
        <color theme="1"/>
        <rFont val="ＭＳ ゴシック"/>
        <family val="3"/>
        <charset val="128"/>
      </rPr>
      <t>これまでの数字から
老後資金にどれだけ備えられているかチェックしてみましょう
今回は、</t>
    </r>
    <r>
      <rPr>
        <b/>
        <sz val="12"/>
        <color theme="1"/>
        <rFont val="Arial"/>
        <family val="2"/>
        <scheme val="minor"/>
      </rPr>
      <t>85</t>
    </r>
    <r>
      <rPr>
        <b/>
        <sz val="12"/>
        <color theme="1"/>
        <rFont val="ＭＳ ゴシック"/>
        <family val="3"/>
        <charset val="128"/>
      </rPr>
      <t>歳までの生活を仮定してシミュレーションしています。</t>
    </r>
    <phoneticPr fontId="11"/>
  </si>
  <si>
    <t>65</t>
    <phoneticPr fontId="11"/>
  </si>
  <si>
    <t>55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</si>
</sst>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]#,##0"/>
  </numFmts>
  <fonts count="21">
    <font>
      <sz val="10"/>
      <color rgb="FF000000"/>
      <name val="Arial"/>
      <scheme val="minor"/>
    </font>
    <font>
      <b/>
      <sz val="12"/>
      <color theme="1"/>
      <name val="Arial"/>
      <family val="2"/>
      <scheme val="minor"/>
    </font>
    <font>
      <b/>
      <sz val="2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26"/>
      <color theme="1"/>
      <name val="Impact"/>
      <family val="2"/>
    </font>
    <font>
      <sz val="10"/>
      <name val="Arial"/>
      <family val="2"/>
    </font>
    <font>
      <sz val="12"/>
      <color rgb="FF0000FF"/>
      <name val="Arial"/>
      <family val="2"/>
      <scheme val="minor"/>
    </font>
    <font>
      <sz val="12"/>
      <color rgb="FFFF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rgb="FF434343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theme="1"/>
      <name val="Arial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b/>
      <sz val="12"/>
      <color rgb="FF434343"/>
      <name val="Arial"/>
      <family val="3"/>
      <charset val="128"/>
      <scheme val="minor"/>
    </font>
    <font>
      <b/>
      <sz val="12"/>
      <color rgb="FF434343"/>
      <name val="ＭＳ ゴシック"/>
      <family val="3"/>
      <charset val="128"/>
    </font>
    <font>
      <b/>
      <sz val="18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dotted">
        <color rgb="FF000000"/>
      </right>
      <top style="thin">
        <color rgb="FF000000"/>
      </top>
      <bottom style="thick">
        <color rgb="FF000000"/>
      </bottom>
      <diagonal/>
    </border>
    <border>
      <left style="dotted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ck">
        <color rgb="FF000000"/>
      </bottom>
      <diagonal/>
    </border>
    <border>
      <left style="dotted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dotted">
        <color rgb="FF000000"/>
      </right>
      <top style="medium">
        <color rgb="FF000000"/>
      </top>
      <bottom style="thick">
        <color rgb="FF000000"/>
      </bottom>
      <diagonal/>
    </border>
    <border>
      <left style="dotted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dotted">
        <color rgb="FF000000"/>
      </right>
      <top style="thick">
        <color rgb="FF000000"/>
      </top>
      <bottom style="thin">
        <color rgb="FF000000"/>
      </bottom>
      <diagonal/>
    </border>
    <border>
      <left style="dotted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thick">
        <color rgb="FF000000"/>
      </right>
      <top style="thin">
        <color rgb="FF000000"/>
      </top>
      <bottom/>
      <diagonal/>
    </border>
    <border>
      <left style="dotted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dotted">
        <color indexed="64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2" borderId="5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1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10" fillId="0" borderId="39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49" fontId="3" fillId="0" borderId="41" xfId="0" applyNumberFormat="1" applyFont="1" applyBorder="1" applyAlignment="1">
      <alignment horizontal="center" vertical="center"/>
    </xf>
    <xf numFmtId="49" fontId="10" fillId="0" borderId="46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1" fillId="0" borderId="47" xfId="0" applyFont="1" applyBorder="1"/>
    <xf numFmtId="176" fontId="3" fillId="0" borderId="0" xfId="0" applyNumberFormat="1" applyFont="1" applyAlignment="1">
      <alignment horizontal="center"/>
    </xf>
    <xf numFmtId="0" fontId="16" fillId="0" borderId="0" xfId="0" applyFont="1"/>
    <xf numFmtId="0" fontId="15" fillId="0" borderId="0" xfId="0" applyFont="1"/>
    <xf numFmtId="0" fontId="17" fillId="0" borderId="1" xfId="0" applyFont="1" applyBorder="1" applyAlignment="1">
      <alignment horizontal="center"/>
    </xf>
    <xf numFmtId="0" fontId="15" fillId="0" borderId="2" xfId="0" applyFont="1" applyBorder="1"/>
    <xf numFmtId="0" fontId="15" fillId="0" borderId="6" xfId="0" applyFont="1" applyBorder="1"/>
    <xf numFmtId="0" fontId="14" fillId="3" borderId="38" xfId="0" applyFont="1" applyFill="1" applyBorder="1" applyAlignment="1">
      <alignment horizontal="center" vertical="center"/>
    </xf>
    <xf numFmtId="0" fontId="5" fillId="0" borderId="18" xfId="0" applyFont="1" applyBorder="1"/>
    <xf numFmtId="0" fontId="1" fillId="0" borderId="8" xfId="0" applyFont="1" applyBorder="1" applyAlignment="1">
      <alignment horizontal="center" vertical="center"/>
    </xf>
    <xf numFmtId="0" fontId="5" fillId="0" borderId="3" xfId="0" applyFont="1" applyBorder="1"/>
    <xf numFmtId="0" fontId="12" fillId="0" borderId="9" xfId="0" applyFont="1" applyBorder="1" applyAlignment="1">
      <alignment horizontal="center" vertical="center" wrapText="1"/>
    </xf>
    <xf numFmtId="0" fontId="0" fillId="0" borderId="0" xfId="0"/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21" xfId="0" applyFont="1" applyBorder="1"/>
    <xf numFmtId="0" fontId="5" fillId="0" borderId="22" xfId="0" applyFont="1" applyBorder="1"/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8" fillId="3" borderId="38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20" fillId="0" borderId="0" xfId="0" applyFont="1"/>
    <xf numFmtId="49" fontId="6" fillId="2" borderId="39" xfId="0" applyNumberFormat="1" applyFont="1" applyFill="1" applyBorder="1" applyAlignment="1" applyProtection="1">
      <alignment horizontal="center" vertical="center"/>
      <protection locked="0"/>
    </xf>
    <xf numFmtId="49" fontId="7" fillId="2" borderId="28" xfId="0" applyNumberFormat="1" applyFont="1" applyFill="1" applyBorder="1" applyAlignment="1" applyProtection="1">
      <alignment horizontal="center" vertical="center"/>
      <protection locked="0"/>
    </xf>
    <xf numFmtId="49" fontId="3" fillId="2" borderId="32" xfId="0" applyNumberFormat="1" applyFont="1" applyFill="1" applyBorder="1" applyAlignment="1" applyProtection="1">
      <alignment horizontal="center" vertical="center"/>
      <protection locked="0"/>
    </xf>
    <xf numFmtId="49" fontId="3" fillId="2" borderId="39" xfId="0" applyNumberFormat="1" applyFont="1" applyFill="1" applyBorder="1" applyAlignment="1" applyProtection="1">
      <alignment horizontal="center" vertical="center"/>
      <protection locked="0"/>
    </xf>
    <xf numFmtId="49" fontId="3" fillId="2" borderId="41" xfId="0" applyNumberFormat="1" applyFont="1" applyFill="1" applyBorder="1" applyAlignment="1" applyProtection="1">
      <alignment horizontal="center" vertical="center"/>
      <protection locked="0"/>
    </xf>
    <xf numFmtId="176" fontId="3" fillId="2" borderId="48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0">
    <dxf>
      <font>
        <color rgb="FF434343"/>
      </font>
      <fill>
        <patternFill patternType="solid">
          <fgColor rgb="FFD9D2E9"/>
          <bgColor rgb="FFD9D2E9"/>
        </patternFill>
      </fill>
    </dxf>
    <dxf>
      <font>
        <b/>
        <color rgb="FF000000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434343"/>
      </font>
      <fill>
        <patternFill patternType="solid">
          <fgColor rgb="FFD9D2E9"/>
          <bgColor rgb="FFD9D2E9"/>
        </patternFill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24"/>
  <sheetViews>
    <sheetView tabSelected="1" workbookViewId="0">
      <selection activeCell="D31" sqref="D31"/>
    </sheetView>
  </sheetViews>
  <sheetFormatPr defaultColWidth="12.5703125" defaultRowHeight="15.75" customHeight="1"/>
  <cols>
    <col min="1" max="1" width="3.140625" customWidth="1"/>
    <col min="2" max="2" width="34.85546875" customWidth="1"/>
    <col min="3" max="3" width="35.85546875" customWidth="1"/>
    <col min="4" max="4" width="37.85546875" customWidth="1"/>
    <col min="5" max="5" width="33.5703125" customWidth="1"/>
    <col min="6" max="6" width="9.7109375" customWidth="1"/>
    <col min="7" max="7" width="23.85546875" customWidth="1"/>
    <col min="8" max="8" width="4.28515625" customWidth="1"/>
    <col min="9" max="13" width="13.28515625" customWidth="1"/>
  </cols>
  <sheetData>
    <row r="1" spans="1:26" ht="28.5">
      <c r="A1" s="1"/>
      <c r="B1" s="47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"/>
      <c r="B2" s="48" t="s">
        <v>25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.75">
      <c r="A4" s="2"/>
      <c r="B4" s="49" t="s">
        <v>26</v>
      </c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>
      <c r="A5" s="2"/>
      <c r="B5" s="50" t="s">
        <v>27</v>
      </c>
      <c r="C5" s="4"/>
      <c r="D5" s="4"/>
      <c r="E5" s="4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>
      <c r="A6" s="2"/>
      <c r="B6" s="6"/>
      <c r="C6" s="51" t="s">
        <v>28</v>
      </c>
      <c r="D6" s="7"/>
      <c r="E6" s="7"/>
      <c r="F6" s="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7.5" customHeight="1" thickTop="1" thickBot="1">
      <c r="A8" s="2"/>
      <c r="B8" s="9" t="s"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25" customHeight="1" thickTop="1" thickBot="1">
      <c r="A9" s="10"/>
      <c r="B9" s="54" t="s">
        <v>3</v>
      </c>
      <c r="C9" s="55"/>
      <c r="D9" s="55"/>
      <c r="E9" s="55"/>
      <c r="F9" s="25"/>
      <c r="G9" s="56" t="s">
        <v>37</v>
      </c>
      <c r="H9" s="62"/>
      <c r="I9" s="62"/>
      <c r="J9" s="62"/>
      <c r="K9" s="63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3.25" customHeight="1" thickTop="1">
      <c r="A10" s="10"/>
      <c r="B10" s="52" t="s">
        <v>29</v>
      </c>
      <c r="C10" s="77" t="s">
        <v>30</v>
      </c>
      <c r="D10" s="27" t="s">
        <v>4</v>
      </c>
      <c r="E10" s="80" t="s">
        <v>40</v>
      </c>
      <c r="F10" s="25"/>
      <c r="G10" s="64"/>
      <c r="H10" s="65"/>
      <c r="I10" s="65"/>
      <c r="J10" s="65"/>
      <c r="K10" s="66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3.25" customHeight="1">
      <c r="A11" s="10"/>
      <c r="B11" s="17" t="s">
        <v>5</v>
      </c>
      <c r="C11" s="78" t="s">
        <v>31</v>
      </c>
      <c r="D11" s="28" t="s">
        <v>6</v>
      </c>
      <c r="E11" s="81" t="s">
        <v>39</v>
      </c>
      <c r="F11" s="25"/>
      <c r="G11" s="64"/>
      <c r="H11" s="65"/>
      <c r="I11" s="65"/>
      <c r="J11" s="65"/>
      <c r="K11" s="66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3.25" customHeight="1" thickBot="1">
      <c r="A12" s="10"/>
      <c r="B12" s="17" t="s">
        <v>7</v>
      </c>
      <c r="C12" s="78" t="s">
        <v>32</v>
      </c>
      <c r="D12" s="29" t="s">
        <v>8</v>
      </c>
      <c r="E12" s="82" t="s">
        <v>9</v>
      </c>
      <c r="G12" s="67"/>
      <c r="H12" s="68"/>
      <c r="I12" s="68"/>
      <c r="J12" s="68"/>
      <c r="K12" s="69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3.25" customHeight="1" thickTop="1" thickBot="1">
      <c r="A13" s="10"/>
      <c r="B13" s="19" t="s">
        <v>10</v>
      </c>
      <c r="C13" s="79" t="s">
        <v>33</v>
      </c>
      <c r="D13" s="25"/>
      <c r="E13" s="1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9.25" customHeight="1">
      <c r="A16" s="2"/>
      <c r="B16" s="58" t="str">
        <f>IF(COUNTA(C13,E11,E10,C10,C11,C12,E12)&lt;7,"上のチェックシートに入力してください","いただいた数字をもとに、老後資金について予測しました！　一緒にチェックしていきましょう")</f>
        <v>いただいた数字をもとに、老後資金について予測しました！　一緒にチェックしていきましょう</v>
      </c>
      <c r="C16" s="53"/>
      <c r="D16" s="53"/>
      <c r="E16" s="53"/>
      <c r="F16" s="53"/>
      <c r="G16" s="2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>
      <c r="A17" s="2"/>
      <c r="B17" s="2"/>
      <c r="C17" s="2"/>
      <c r="D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>
      <c r="A18" s="2"/>
      <c r="B18" s="2"/>
      <c r="C18" s="2"/>
      <c r="D18" s="26" t="str">
        <f>IF(B16="いただいた数字をもとに、老後資金について予測しました！　一緒にチェックしていきましょう", "⇩", "")</f>
        <v>⇩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>
      <c r="A19" s="2"/>
      <c r="B19" s="11" t="s">
        <v>1</v>
      </c>
      <c r="C19" s="2"/>
      <c r="D19" s="2"/>
      <c r="E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4.5" customHeight="1">
      <c r="A20" s="2"/>
      <c r="B20" s="59" t="s">
        <v>11</v>
      </c>
      <c r="C20" s="60"/>
      <c r="D20" s="60"/>
      <c r="E20" s="6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.75" customHeight="1">
      <c r="A21" s="12"/>
      <c r="B21" s="13" t="s">
        <v>12</v>
      </c>
      <c r="C21" s="30">
        <f>IFERROR(C10*12, "")</f>
        <v>1200</v>
      </c>
      <c r="D21" s="14" t="s">
        <v>13</v>
      </c>
      <c r="E21" s="31">
        <f>IFERROR(ROUND((C23+C13), 1), "")</f>
        <v>1028</v>
      </c>
      <c r="F21" s="15"/>
      <c r="G21" s="15"/>
      <c r="H21" s="10"/>
      <c r="I21" s="10"/>
      <c r="J21" s="10"/>
      <c r="K21" s="10"/>
      <c r="L21" s="10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24.75" customHeight="1">
      <c r="A22" s="10"/>
      <c r="B22" s="17" t="s">
        <v>14</v>
      </c>
      <c r="C22" s="32">
        <f>IFERROR((C11+C12)*12, "")</f>
        <v>252</v>
      </c>
      <c r="D22" s="18" t="s">
        <v>15</v>
      </c>
      <c r="E22" s="33">
        <f>IFERROR(IF(E11-E10&lt;0, "なし", E11-E10), "")</f>
        <v>10</v>
      </c>
      <c r="F22" s="15"/>
      <c r="G22" s="15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34.5" customHeight="1">
      <c r="A23" s="10"/>
      <c r="B23" s="19" t="s">
        <v>16</v>
      </c>
      <c r="C23" s="34">
        <f>C21-C22</f>
        <v>948</v>
      </c>
      <c r="D23" s="20" t="s">
        <v>17</v>
      </c>
      <c r="E23" s="35">
        <f>IFERROR(IF(E11-E10&lt;0, "なし", ROUND((E11-E10)*C23+C13, 1)), "")</f>
        <v>9560</v>
      </c>
      <c r="F23" s="16"/>
      <c r="H23" s="16"/>
      <c r="I23" s="10"/>
      <c r="J23" s="21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">
      <c r="A24" s="2"/>
      <c r="B24" s="2"/>
      <c r="C24" s="2"/>
      <c r="D24" s="2" t="s">
        <v>18</v>
      </c>
      <c r="E24" s="2"/>
      <c r="F24" s="2"/>
      <c r="G24" s="22"/>
      <c r="H24" s="22"/>
      <c r="I24" s="2"/>
      <c r="J24" s="2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>
      <c r="A25" s="2"/>
      <c r="B25" s="2"/>
      <c r="C25" s="2"/>
      <c r="D25" s="2"/>
      <c r="E25" s="2"/>
      <c r="F25" s="2"/>
      <c r="G25" s="22"/>
      <c r="H25" s="22"/>
      <c r="I25" s="2"/>
      <c r="J25" s="2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3.75">
      <c r="A26" s="2"/>
      <c r="B26" s="9" t="s">
        <v>2</v>
      </c>
      <c r="C26" s="2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4" customHeight="1">
      <c r="A27" s="2"/>
      <c r="B27" s="74" t="s">
        <v>38</v>
      </c>
      <c r="C27" s="75"/>
      <c r="D27" s="75"/>
      <c r="E27" s="75"/>
      <c r="F27" s="3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3.75" customHeight="1">
      <c r="A28" s="2"/>
      <c r="B28" s="71" t="s">
        <v>34</v>
      </c>
      <c r="C28" s="37" t="s">
        <v>19</v>
      </c>
      <c r="D28" s="72" t="s">
        <v>35</v>
      </c>
      <c r="E28" s="38">
        <f>IFERROR(ROUNDUP(C29/((85-E11)*12), 1), "")</f>
        <v>39.9</v>
      </c>
      <c r="F28" s="3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3.75" customHeight="1">
      <c r="A29" s="2"/>
      <c r="B29" s="28" t="s">
        <v>20</v>
      </c>
      <c r="C29" s="40">
        <f>E23</f>
        <v>9560</v>
      </c>
      <c r="D29" s="73" t="s">
        <v>36</v>
      </c>
      <c r="E29" s="41">
        <f>IFERROR(IF(E12="単身", 15, IF(E12="既婚", 25, "")),"")</f>
        <v>25</v>
      </c>
      <c r="F29" s="2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42" t="s">
        <v>21</v>
      </c>
      <c r="C30" s="43" t="str">
        <f>IFERROR(IF(C28-C29&gt;0, (C28-C29)&amp;"万円不足…", (-1)*(C28-C29)&amp;"万円多く貯蓄できます！"),"")</f>
        <v>7560万円多く貯蓄できます！</v>
      </c>
      <c r="D30" s="44" t="s">
        <v>22</v>
      </c>
      <c r="E30" s="45" t="str">
        <f>IFERROR(IF(E28-E29&gt;0, "月々" &amp; (E28-E29) &amp; "万円残せそうです！", "月々" &amp; (E29-E28) &amp; "万円不足しています…"),"")</f>
        <v>月々14.9万円残せそうです！</v>
      </c>
      <c r="F30" s="1"/>
      <c r="G30" s="1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>
      <c r="A31" s="2"/>
      <c r="C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3.25">
      <c r="A32" s="2"/>
      <c r="B32" s="76" t="s">
        <v>23</v>
      </c>
      <c r="C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70"/>
      <c r="C33" s="57"/>
      <c r="D33" s="57"/>
      <c r="E33" s="57"/>
      <c r="F33" s="57"/>
      <c r="G33" s="2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C34" s="24"/>
      <c r="D34" s="24"/>
      <c r="E34" s="2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24"/>
      <c r="C35" s="46"/>
      <c r="D35" s="24"/>
      <c r="E35" s="2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4"/>
      <c r="C36" s="2"/>
      <c r="D36" s="2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>
      <c r="A37" s="2"/>
      <c r="B37" s="2"/>
      <c r="C37" s="22"/>
      <c r="D37" s="22"/>
      <c r="E37" s="2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>
      <c r="A38" s="2"/>
      <c r="B38" s="2"/>
      <c r="C38" s="22"/>
      <c r="D38" s="2"/>
      <c r="E38" s="2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4"/>
      <c r="C40" s="24"/>
      <c r="D40" s="24"/>
      <c r="E40" s="2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>
      <c r="A41" s="2"/>
      <c r="B41" s="2"/>
      <c r="C41" s="46"/>
      <c r="D41" s="46"/>
      <c r="E41" s="4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>
      <c r="A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</sheetData>
  <sheetProtection algorithmName="SHA-512" hashValue="KsTrGizWkq8cfwpAK3Yi9Zb6PJpX+XXhPuY8VADB5/QOrtor4lB8HDO8QxDLr2Vz02U17e/HwpEmjCQ5DJxuCw==" saltValue="PrjAiygLFNMpYe0b2brQSg==" spinCount="100000" sheet="1" objects="1" scenarios="1"/>
  <mergeCells count="6">
    <mergeCell ref="G9:K12"/>
    <mergeCell ref="B33:F33"/>
    <mergeCell ref="B9:E9"/>
    <mergeCell ref="B16:F16"/>
    <mergeCell ref="B20:E20"/>
    <mergeCell ref="B27:E27"/>
  </mergeCells>
  <phoneticPr fontId="11"/>
  <conditionalFormatting sqref="B16:G16">
    <cfRule type="containsText" dxfId="9" priority="5" operator="containsText" text="一緒にチェック">
      <formula>NOT(ISERROR(SEARCH(("一緒にチェック"),(B16))))</formula>
    </cfRule>
    <cfRule type="containsText" dxfId="8" priority="6" operator="containsText" text="お金チェックシート">
      <formula>NOT(ISERROR(SEARCH(("お金チェックシート"),(B16))))</formula>
    </cfRule>
  </conditionalFormatting>
  <conditionalFormatting sqref="C30">
    <cfRule type="containsText" dxfId="7" priority="7" operator="containsText" text="不足">
      <formula>NOT(ISERROR(SEARCH(("不足"),(C30))))</formula>
    </cfRule>
    <cfRule type="containsText" dxfId="6" priority="8" operator="containsText" text="多く">
      <formula>NOT(ISERROR(SEARCH(("多く"),(C30))))</formula>
    </cfRule>
  </conditionalFormatting>
  <conditionalFormatting sqref="E30:F30">
    <cfRule type="containsText" dxfId="5" priority="9" operator="containsText" text="不足">
      <formula>NOT(ISERROR(SEARCH(("不足"),(E30))))</formula>
    </cfRule>
    <cfRule type="containsText" dxfId="4" priority="10" operator="containsText" text="残せそう">
      <formula>NOT(ISERROR(SEARCH(("残せそう"),(E30))))</formula>
    </cfRule>
  </conditionalFormatting>
  <conditionalFormatting sqref="F23 G24:G25">
    <cfRule type="containsText" dxfId="3" priority="3" operator="containsText" text="ならず">
      <formula>NOT(ISERROR(SEARCH(("ならず"),(F23))))</formula>
    </cfRule>
    <cfRule type="containsText" dxfId="2" priority="4" operator="containsText" text="達成！">
      <formula>NOT(ISERROR(SEARCH(("達成！"),(F23))))</formula>
    </cfRule>
  </conditionalFormatting>
  <conditionalFormatting sqref="H23:H25">
    <cfRule type="containsText" dxfId="1" priority="1" operator="containsText" text="目標達成">
      <formula>NOT(ISERROR(SEARCH(("目標達成"),(H23))))</formula>
    </cfRule>
    <cfRule type="containsText" dxfId="0" priority="2" operator="containsText" text="達成困難…">
      <formula>NOT(ISERROR(SEARCH(("達成困難…"),(H23))))</formula>
    </cfRule>
  </conditionalFormatting>
  <dataValidations count="1">
    <dataValidation type="list" allowBlank="1" showErrorMessage="1" sqref="E12" xr:uid="{00000000-0002-0000-0200-000000000000}">
      <formula1>"単身,既婚"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老後資金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taiki.makimoto</dc:creator>
  <cp:lastModifiedBy>taiki.makimoto</cp:lastModifiedBy>
  <dcterms:created xsi:type="dcterms:W3CDTF">2025-09-05T09:59:34Z</dcterms:created>
  <dcterms:modified xsi:type="dcterms:W3CDTF">2025-09-08T01:11:59Z</dcterms:modified>
</cp:coreProperties>
</file>